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BB662CE9-62B3-490F-B12D-2C03CA2556EC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5 TI " sheetId="1" r:id="rId1"/>
  </sheets>
  <definedNames>
    <definedName name="_xlnm._FilterDatabase" localSheetId="0" hidden="1">'Lisa 5 TI '!$A$13:$F$29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H21" i="1"/>
  <c r="H20" i="1" s="1"/>
  <c r="H19" i="1" s="1"/>
  <c r="I21" i="1"/>
  <c r="I20" i="1" s="1"/>
  <c r="I19" i="1" s="1"/>
  <c r="I18" i="1"/>
  <c r="I22" i="1"/>
  <c r="I23" i="1"/>
  <c r="I24" i="1"/>
  <c r="I25" i="1"/>
  <c r="I26" i="1"/>
  <c r="I28" i="1"/>
  <c r="I11" i="1" s="1"/>
  <c r="I29" i="1"/>
  <c r="I30" i="1"/>
  <c r="I17" i="1"/>
  <c r="H16" i="1"/>
  <c r="I16" i="1"/>
  <c r="H6" i="1"/>
  <c r="H7" i="1" s="1"/>
  <c r="I6" i="1"/>
  <c r="I7" i="1" s="1"/>
  <c r="H8" i="1"/>
  <c r="I8" i="1"/>
  <c r="H9" i="1"/>
  <c r="I9" i="1"/>
  <c r="H10" i="1"/>
  <c r="I10" i="1"/>
  <c r="H11" i="1"/>
  <c r="G27" i="1"/>
  <c r="G11" i="1"/>
  <c r="G10" i="1"/>
  <c r="G9" i="1"/>
  <c r="G8" i="1"/>
  <c r="G21" i="1"/>
  <c r="G20" i="1" s="1"/>
  <c r="G19" i="1" s="1"/>
  <c r="H12" i="1" l="1"/>
  <c r="I12" i="1"/>
  <c r="G12" i="1"/>
  <c r="G16" i="1"/>
  <c r="G6" i="1"/>
  <c r="G7" i="1" s="1"/>
</calcChain>
</file>

<file path=xl/sharedStrings.xml><?xml version="1.0" encoding="utf-8"?>
<sst xmlns="http://schemas.openxmlformats.org/spreadsheetml/2006/main" count="59" uniqueCount="44">
  <si>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</si>
  <si>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</si>
  <si>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</si>
  <si>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</si>
  <si>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</si>
  <si>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</si>
  <si>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</si>
  <si>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</si>
  <si>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</si>
  <si>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</si>
  <si>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</si>
  <si>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</si>
  <si>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</si>
  <si>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</si>
  <si>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</si>
  <si>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</si>
  <si>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</si>
  <si>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</si>
  <si>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</si>
  <si>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</si>
  <si>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</si>
  <si>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</si>
  <si>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</si>
  <si>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</si>
  <si>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Trahvid, sunniraha ja menetluskulude hüvitised</t>
  </si>
  <si>
    <t>40</t>
  </si>
  <si>
    <t>Saadud välistoetused</t>
  </si>
  <si>
    <t>TULEMUSVALDKOND  HEAOLU</t>
  </si>
  <si>
    <t>Tööelu kvaliteedi arendamine</t>
  </si>
  <si>
    <t>HE010103</t>
  </si>
  <si>
    <t>SE070036</t>
  </si>
  <si>
    <t>Töövaidl komisj kaasistujate tasud</t>
  </si>
  <si>
    <t>SE000028</t>
  </si>
  <si>
    <t>Vahendid RKASile</t>
  </si>
  <si>
    <t xml:space="preserve">TÖÖTURU  PROGRAMM </t>
  </si>
  <si>
    <t>Lisa 5</t>
  </si>
  <si>
    <t>Tööinspektsioon</t>
  </si>
  <si>
    <t>Tulud kokku</t>
  </si>
  <si>
    <t xml:space="preserve">MKMi 25.01.2024 kk-ga nr 10 kinnitatud eelarve </t>
  </si>
  <si>
    <t>MKMi 10.06.2024 kk nr 41</t>
  </si>
  <si>
    <t>Lõplik eelarve 2024</t>
  </si>
  <si>
    <t>EELARVE_ ULE</t>
  </si>
  <si>
    <t>2024_05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</si>
  <si>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muutmine"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</si>
</sst>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Alignment="1" applyProtection="1">
      <alignment horizontal="right"/>
      <protection hidden="1"/>
    </xf>
    <xf numFmtId="4" fontId="5" fillId="3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34"/>
  <sheetViews>
    <sheetView tabSelected="1" zoomScaleNormal="100" workbookViewId="0">
      <selection activeCell="G6" sqref="G6"/>
    </sheetView>
  </sheetViews>
  <sheetFormatPr defaultRowHeight="14.5" x14ac:dyDescent="0.35"/>
  <cols>
    <col min="1" max="1" width="10.6328125" customWidth="1"/>
    <col min="2" max="2" width="23.6328125" customWidth="1"/>
    <col min="3" max="3" width="7.453125" style="1" customWidth="1"/>
    <col min="4" max="4" width="11.36328125" customWidth="1"/>
    <col min="5" max="5" width="27.90625" customWidth="1"/>
    <col min="6" max="6" width="27.54296875" customWidth="1"/>
    <col min="7" max="7" width="11.08984375" customWidth="1"/>
    <col min="8" max="8" width="9.7265625" customWidth="1"/>
    <col min="9" max="9" width="9.6328125" customWidth="1"/>
  </cols>
  <sheetData>
    <row r="1" spans="1:11" x14ac:dyDescent="0.35">
      <c r="D1" s="2"/>
      <c r="E1" s="2"/>
      <c r="I1" s="3" t="s">
        <v>35</v>
      </c>
    </row>
    <row r="2" spans="1:11" ht="14.4" customHeight="1" x14ac:dyDescent="0.35">
      <c r="E2" s="49" t="s">
        <v>43</v>
      </c>
      <c r="F2" s="50"/>
      <c r="G2" s="50"/>
      <c r="H2" s="50"/>
      <c r="I2" s="50"/>
      <c r="J2" s="4"/>
      <c r="K2" s="4"/>
    </row>
    <row r="3" spans="1:11" x14ac:dyDescent="0.35">
      <c r="C3" s="4"/>
      <c r="D3" s="42"/>
      <c r="E3" s="50"/>
      <c r="F3" s="50"/>
      <c r="G3" s="50"/>
      <c r="H3" s="50"/>
      <c r="I3" s="50"/>
    </row>
    <row r="4" spans="1:11" x14ac:dyDescent="0.35">
      <c r="C4" s="4"/>
      <c r="D4" s="4"/>
      <c r="E4" s="4"/>
      <c r="F4" s="4"/>
    </row>
    <row r="5" spans="1:11" x14ac:dyDescent="0.35">
      <c r="A5" s="5" t="s">
        <v>36</v>
      </c>
    </row>
    <row r="6" spans="1:11" x14ac:dyDescent="0.35">
      <c r="A6" s="5"/>
      <c r="F6" s="6" t="s">
        <v>0</v>
      </c>
      <c r="G6" s="9">
        <f>+SUBTOTAL(9,G17:G18)</f>
        <v>1241935</v>
      </c>
      <c r="H6" s="9">
        <f t="shared" ref="H6:I6" si="0">+SUBTOTAL(9,H17:H18)</f>
        <v>0</v>
      </c>
      <c r="I6" s="9">
        <f t="shared" si="0"/>
        <v>1241935</v>
      </c>
    </row>
    <row r="7" spans="1:11" x14ac:dyDescent="0.35">
      <c r="A7" s="5"/>
      <c r="F7" s="12" t="s">
        <v>37</v>
      </c>
      <c r="G7" s="43">
        <f>SUM(G6)</f>
        <v>1241935</v>
      </c>
      <c r="H7" s="43">
        <f t="shared" ref="H7:I7" si="1">SUM(H6)</f>
        <v>0</v>
      </c>
      <c r="I7" s="43">
        <f t="shared" si="1"/>
        <v>1241935</v>
      </c>
    </row>
    <row r="8" spans="1:11" x14ac:dyDescent="0.35">
      <c r="A8" s="8"/>
      <c r="F8" s="6" t="s">
        <v>1</v>
      </c>
      <c r="G8" s="9">
        <f>SUMIF($F$22:$F$26,"Investeeringud*",G$22:G$26)</f>
        <v>0</v>
      </c>
      <c r="H8" s="9">
        <f t="shared" ref="H8:I8" si="2">SUMIF($F$22:$F$26,"Investeeringud*",H$22:H$26)</f>
        <v>0</v>
      </c>
      <c r="I8" s="9">
        <f t="shared" si="2"/>
        <v>0</v>
      </c>
    </row>
    <row r="9" spans="1:11" x14ac:dyDescent="0.35">
      <c r="A9" s="8"/>
      <c r="F9" s="10" t="s">
        <v>2</v>
      </c>
      <c r="G9" s="9">
        <f>SUMIF($F$22:$F$26,"Kulud*",G$22:G$26)</f>
        <v>-5241551.2799199997</v>
      </c>
      <c r="H9" s="9">
        <f t="shared" ref="H9:I9" si="3">SUMIF($F$22:$F$26,"Kulud*",H$22:H$26)</f>
        <v>-295537.98459999985</v>
      </c>
      <c r="I9" s="9">
        <f t="shared" si="3"/>
        <v>-5537089.2645199988</v>
      </c>
    </row>
    <row r="10" spans="1:11" x14ac:dyDescent="0.35">
      <c r="A10" s="8"/>
      <c r="F10" s="11" t="s">
        <v>3</v>
      </c>
      <c r="G10" s="9">
        <f>SUMIF($F$22:$F$26,"Põhivara kulum*",G$22:G$26)</f>
        <v>-26000</v>
      </c>
      <c r="H10" s="9">
        <f t="shared" ref="H10:I10" si="4">SUMIF($F$22:$F$26,"Põhivara kulum*",H$22:H$26)</f>
        <v>0</v>
      </c>
      <c r="I10" s="9">
        <f t="shared" si="4"/>
        <v>-26000</v>
      </c>
    </row>
    <row r="11" spans="1:11" x14ac:dyDescent="0.35">
      <c r="A11" s="8"/>
      <c r="F11" s="11" t="s">
        <v>4</v>
      </c>
      <c r="G11" s="9">
        <f>+SUBTOTAL(9, G28:G30)</f>
        <v>-203054</v>
      </c>
      <c r="H11" s="9">
        <f t="shared" ref="H11:I11" si="5">+SUBTOTAL(9, H28:H30)</f>
        <v>0</v>
      </c>
      <c r="I11" s="9">
        <f t="shared" si="5"/>
        <v>-203054</v>
      </c>
    </row>
    <row r="12" spans="1:11" x14ac:dyDescent="0.35">
      <c r="A12" s="8"/>
      <c r="F12" s="12" t="s">
        <v>5</v>
      </c>
      <c r="G12" s="13">
        <f>SUM(G8:G11)</f>
        <v>-5470605.2799199997</v>
      </c>
      <c r="H12" s="13">
        <f t="shared" ref="H12:I12" si="6">SUM(H8:H11)</f>
        <v>-295537.98459999985</v>
      </c>
      <c r="I12" s="13">
        <f t="shared" si="6"/>
        <v>-5766143.2645199988</v>
      </c>
    </row>
    <row r="13" spans="1:11" ht="69.5" customHeight="1" x14ac:dyDescent="0.3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44" t="s">
        <v>38</v>
      </c>
      <c r="H13" s="44" t="s">
        <v>39</v>
      </c>
      <c r="I13" s="44" t="s">
        <v>40</v>
      </c>
    </row>
    <row r="14" spans="1:11" ht="26" x14ac:dyDescent="0.35">
      <c r="A14" s="16"/>
      <c r="B14" s="16"/>
      <c r="C14" s="17"/>
      <c r="D14" s="18"/>
      <c r="E14" s="19"/>
      <c r="F14" s="20" t="s">
        <v>12</v>
      </c>
      <c r="G14" s="39"/>
      <c r="H14" s="39" t="s">
        <v>41</v>
      </c>
      <c r="I14" s="18"/>
    </row>
    <row r="15" spans="1:11" ht="22.5" customHeight="1" x14ac:dyDescent="0.35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40"/>
      <c r="H15" s="45" t="s">
        <v>42</v>
      </c>
      <c r="I15" s="18"/>
    </row>
    <row r="16" spans="1:11" x14ac:dyDescent="0.35">
      <c r="A16" s="46" t="s">
        <v>15</v>
      </c>
      <c r="B16" s="47"/>
      <c r="C16" s="22"/>
      <c r="D16" s="23"/>
      <c r="E16" s="23"/>
      <c r="F16" s="23"/>
      <c r="G16" s="24">
        <f>+SUBTOTAL(9, G17:G18)</f>
        <v>1241935</v>
      </c>
      <c r="H16" s="24">
        <f t="shared" ref="H16:I16" si="7">+SUBTOTAL(9, H17:H18)</f>
        <v>0</v>
      </c>
      <c r="I16" s="24">
        <f t="shared" si="7"/>
        <v>1241935</v>
      </c>
    </row>
    <row r="17" spans="1:9" s="35" customFormat="1" ht="26" x14ac:dyDescent="0.35">
      <c r="A17" s="28" t="s">
        <v>16</v>
      </c>
      <c r="B17" s="28" t="s">
        <v>17</v>
      </c>
      <c r="C17" s="36">
        <v>10</v>
      </c>
      <c r="D17" s="38"/>
      <c r="E17" s="38"/>
      <c r="F17" s="41" t="s">
        <v>24</v>
      </c>
      <c r="G17" s="7">
        <v>110000</v>
      </c>
      <c r="H17" s="7"/>
      <c r="I17" s="7">
        <f>+G17+H17</f>
        <v>110000</v>
      </c>
    </row>
    <row r="18" spans="1:9" x14ac:dyDescent="0.35">
      <c r="A18" s="25"/>
      <c r="B18" s="25"/>
      <c r="C18" s="36" t="s">
        <v>25</v>
      </c>
      <c r="D18" s="18"/>
      <c r="E18" s="18"/>
      <c r="F18" s="37" t="s">
        <v>26</v>
      </c>
      <c r="G18" s="26">
        <v>1131935</v>
      </c>
      <c r="H18" s="18"/>
      <c r="I18" s="7">
        <f t="shared" ref="I18:I30" si="8">+G18+H18</f>
        <v>1131935</v>
      </c>
    </row>
    <row r="19" spans="1:9" x14ac:dyDescent="0.35">
      <c r="A19" s="46" t="s">
        <v>27</v>
      </c>
      <c r="B19" s="47"/>
      <c r="C19" s="22"/>
      <c r="D19" s="23"/>
      <c r="E19" s="23"/>
      <c r="F19" s="23"/>
      <c r="G19" s="24">
        <f>+SUBTOTAL(9, G20:G26)</f>
        <v>-5267551.2799199997</v>
      </c>
      <c r="H19" s="24">
        <f t="shared" ref="H19:I19" si="9">+SUBTOTAL(9, H20:H26)</f>
        <v>-295537.98459999985</v>
      </c>
      <c r="I19" s="24">
        <f t="shared" si="9"/>
        <v>-5563089.2645199988</v>
      </c>
    </row>
    <row r="20" spans="1:9" x14ac:dyDescent="0.35">
      <c r="A20" s="33" t="s">
        <v>34</v>
      </c>
      <c r="B20" s="34"/>
      <c r="C20" s="27"/>
      <c r="D20" s="23"/>
      <c r="E20" s="23"/>
      <c r="F20" s="23"/>
      <c r="G20" s="24">
        <f>+SUBTOTAL(9, G21:G26)</f>
        <v>-5267551.2799199997</v>
      </c>
      <c r="H20" s="24">
        <f t="shared" ref="H20:I20" si="10">+SUBTOTAL(9, H21:H26)</f>
        <v>-295537.98459999985</v>
      </c>
      <c r="I20" s="24">
        <f t="shared" si="10"/>
        <v>-5563089.2645199988</v>
      </c>
    </row>
    <row r="21" spans="1:9" x14ac:dyDescent="0.35">
      <c r="A21" s="48" t="s">
        <v>18</v>
      </c>
      <c r="B21" s="48"/>
      <c r="C21" s="27"/>
      <c r="D21" s="23"/>
      <c r="E21" s="23"/>
      <c r="F21" s="23"/>
      <c r="G21" s="24">
        <f>+SUBTOTAL(9, G22:G26)</f>
        <v>-5267551.2799199997</v>
      </c>
      <c r="H21" s="24">
        <f t="shared" ref="H21:I21" si="11">+SUBTOTAL(9, H22:H26)</f>
        <v>-295537.98459999985</v>
      </c>
      <c r="I21" s="24">
        <f t="shared" si="11"/>
        <v>-5563089.2645199988</v>
      </c>
    </row>
    <row r="22" spans="1:9" s="35" customFormat="1" x14ac:dyDescent="0.3">
      <c r="A22" s="25" t="s">
        <v>29</v>
      </c>
      <c r="B22" s="28" t="s">
        <v>28</v>
      </c>
      <c r="C22" s="36">
        <v>10</v>
      </c>
      <c r="D22" s="28" t="s">
        <v>30</v>
      </c>
      <c r="E22" s="28" t="s">
        <v>31</v>
      </c>
      <c r="F22" s="28" t="s">
        <v>2</v>
      </c>
      <c r="G22" s="26">
        <v>-25252.58</v>
      </c>
      <c r="H22" s="38"/>
      <c r="I22" s="7">
        <f t="shared" si="8"/>
        <v>-25252.58</v>
      </c>
    </row>
    <row r="23" spans="1:9" s="35" customFormat="1" x14ac:dyDescent="0.3">
      <c r="A23" s="25"/>
      <c r="B23" s="28"/>
      <c r="C23" s="28" t="s">
        <v>20</v>
      </c>
      <c r="D23" s="38"/>
      <c r="E23" s="38"/>
      <c r="F23" s="28" t="s">
        <v>2</v>
      </c>
      <c r="G23" s="26">
        <v>-3356328.9999699998</v>
      </c>
      <c r="H23" s="7">
        <v>-295537.98459999985</v>
      </c>
      <c r="I23" s="7">
        <f t="shared" si="8"/>
        <v>-3651866.9845699994</v>
      </c>
    </row>
    <row r="24" spans="1:9" s="35" customFormat="1" x14ac:dyDescent="0.3">
      <c r="A24" s="25"/>
      <c r="B24" s="28"/>
      <c r="C24" s="28" t="s">
        <v>20</v>
      </c>
      <c r="D24" s="28" t="s">
        <v>32</v>
      </c>
      <c r="E24" s="28" t="s">
        <v>33</v>
      </c>
      <c r="F24" s="28" t="s">
        <v>2</v>
      </c>
      <c r="G24" s="26">
        <v>-331146.69994999992</v>
      </c>
      <c r="H24" s="38"/>
      <c r="I24" s="7">
        <f t="shared" si="8"/>
        <v>-331146.69994999992</v>
      </c>
    </row>
    <row r="25" spans="1:9" s="35" customFormat="1" x14ac:dyDescent="0.3">
      <c r="A25" s="25"/>
      <c r="B25" s="28"/>
      <c r="C25" s="36">
        <v>40</v>
      </c>
      <c r="D25" s="28"/>
      <c r="E25" s="28"/>
      <c r="F25" s="28" t="s">
        <v>2</v>
      </c>
      <c r="G25" s="26">
        <v>-1528823</v>
      </c>
      <c r="H25" s="38"/>
      <c r="I25" s="7">
        <f t="shared" si="8"/>
        <v>-1528823</v>
      </c>
    </row>
    <row r="26" spans="1:9" s="35" customFormat="1" x14ac:dyDescent="0.3">
      <c r="A26" s="25"/>
      <c r="B26" s="28"/>
      <c r="C26" s="36">
        <v>60</v>
      </c>
      <c r="D26" s="28"/>
      <c r="F26" s="28" t="s">
        <v>3</v>
      </c>
      <c r="G26" s="26">
        <v>-26000</v>
      </c>
      <c r="H26" s="38"/>
      <c r="I26" s="7">
        <f t="shared" si="8"/>
        <v>-26000</v>
      </c>
    </row>
    <row r="27" spans="1:9" s="31" customFormat="1" x14ac:dyDescent="0.35">
      <c r="A27" s="22" t="s">
        <v>19</v>
      </c>
      <c r="B27" s="29"/>
      <c r="C27" s="30"/>
      <c r="D27" s="29"/>
      <c r="E27" s="29"/>
      <c r="F27" s="29"/>
      <c r="G27" s="24">
        <f>+SUBTOTAL(9, G28:G30)</f>
        <v>-203054</v>
      </c>
      <c r="H27" s="24">
        <f t="shared" ref="H27:I27" si="12">+SUBTOTAL(9, H28:H30)</f>
        <v>0</v>
      </c>
      <c r="I27" s="24">
        <f t="shared" si="12"/>
        <v>-203054</v>
      </c>
    </row>
    <row r="28" spans="1:9" x14ac:dyDescent="0.35">
      <c r="A28" s="25" t="s">
        <v>16</v>
      </c>
      <c r="B28" s="25" t="s">
        <v>17</v>
      </c>
      <c r="C28" s="28" t="s">
        <v>21</v>
      </c>
      <c r="D28" s="28"/>
      <c r="E28" s="28"/>
      <c r="F28" s="28" t="s">
        <v>22</v>
      </c>
      <c r="G28" s="7">
        <v>-41975</v>
      </c>
      <c r="H28" s="18"/>
      <c r="I28" s="7">
        <f t="shared" si="8"/>
        <v>-41975</v>
      </c>
    </row>
    <row r="29" spans="1:9" x14ac:dyDescent="0.35">
      <c r="A29" s="25"/>
      <c r="B29" s="25"/>
      <c r="C29" s="28" t="s">
        <v>21</v>
      </c>
      <c r="D29" s="28" t="s">
        <v>32</v>
      </c>
      <c r="E29" s="28" t="s">
        <v>33</v>
      </c>
      <c r="F29" s="28" t="s">
        <v>22</v>
      </c>
      <c r="G29" s="7">
        <v>-72852</v>
      </c>
      <c r="H29" s="18"/>
      <c r="I29" s="7">
        <f t="shared" si="8"/>
        <v>-72852</v>
      </c>
    </row>
    <row r="30" spans="1:9" x14ac:dyDescent="0.35">
      <c r="A30" s="25"/>
      <c r="B30" s="25"/>
      <c r="C30" s="36">
        <v>40</v>
      </c>
      <c r="D30" s="28"/>
      <c r="E30" s="28"/>
      <c r="F30" s="28" t="s">
        <v>22</v>
      </c>
      <c r="G30" s="7">
        <v>-88227</v>
      </c>
      <c r="H30" s="18"/>
      <c r="I30" s="7">
        <f t="shared" si="8"/>
        <v>-88227</v>
      </c>
    </row>
    <row r="31" spans="1:9" ht="14.4" customHeight="1" x14ac:dyDescent="0.35"/>
    <row r="32" spans="1:9" ht="14.4" customHeight="1" x14ac:dyDescent="0.35">
      <c r="A32" s="51" t="s">
        <v>23</v>
      </c>
      <c r="B32" s="52"/>
      <c r="C32" s="52"/>
      <c r="D32" s="52"/>
      <c r="E32" s="52"/>
      <c r="F32" s="52"/>
      <c r="G32" s="52"/>
      <c r="H32" s="52"/>
      <c r="I32" s="52"/>
    </row>
    <row r="33" spans="1:9" ht="29" customHeight="1" x14ac:dyDescent="0.3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35">
      <c r="A34" s="32"/>
      <c r="B34" s="32"/>
      <c r="C34" s="32"/>
      <c r="D34" s="32"/>
      <c r="E34" s="32"/>
      <c r="F34" s="32"/>
    </row>
  </sheetData>
  <autoFilter ref="A13:F29" xr:uid="{00000000-0001-0000-0000-000000000000}"/>
  <mergeCells count="5">
    <mergeCell ref="A16:B16"/>
    <mergeCell ref="A19:B19"/>
    <mergeCell ref="A21:B21"/>
    <mergeCell ref="E2:I3"/>
    <mergeCell ref="A32:I3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42C7D-CD65-49A8-9066-B05346E45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90A52-2BBF-431F-859D-02906A96588F}">
  <ds:schemaRefs>
    <ds:schemaRef ds:uri="http://purl.org/dc/elements/1.1/"/>
    <ds:schemaRef ds:uri="http://schemas.microsoft.com/office/2006/documentManagement/types"/>
    <ds:schemaRef ds:uri="e6f0d7a7-7317-4211-b722-0acf268d17fd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1FE6E2-CB1A-45D0-8335-116ABCCEA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2024-01-08T04:31:21Z</cp:lastPrinted>
  <dcterms:created xsi:type="dcterms:W3CDTF">2022-12-27T12:48:44Z</dcterms:created>
  <dcterms:modified xsi:type="dcterms:W3CDTF">2024-06-27T14:10:23Z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2024-06-20T16:36:08Z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3c33786e-bf2e-4fcb-8be9-60e64474bf84</vt:lpwstr>
  </property>
  <property fmtid="{D5CDD505-2E9C-101B-9397-08002B2CF9AE}" pid="10" name="MSIP_Label_defa4170-0d19-0005-0004-bc88714345d2_ContentBits">
    <vt:lpwstr>0</vt:lpwstr>
  </property>
</Properties>
</file>